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4340" windowHeight="5520" activeTab="0"/>
  </bookViews>
  <sheets>
    <sheet name="LCI E CDB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<sst xmlns="http://schemas.openxmlformats.org/spreadsheetml/2006/main" count="59" uniqueCount="46">
  <si>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CDI</t>
  </si>
  <si>
    <t>LCI</t>
  </si>
  <si>
    <t>CDB</t>
  </si>
  <si>
    <t>dias</t>
  </si>
  <si>
    <t>taxa</t>
  </si>
  <si>
    <t>quanto</t>
  </si>
  <si>
    <t xml:space="preserve">taxa </t>
  </si>
  <si>
    <t>conhecida</t>
  </si>
  <si>
    <t>quero</t>
  </si>
  <si>
    <t>tenho</t>
  </si>
  <si>
    <t>equivalente</t>
  </si>
  <si>
    <t>AO ANO</t>
  </si>
  <si>
    <t xml:space="preserve">IMPOSTO </t>
  </si>
  <si>
    <t>RENDA</t>
  </si>
  <si>
    <t>%</t>
  </si>
  <si>
    <t xml:space="preserve"> % DI</t>
  </si>
  <si>
    <t>retorno bruto</t>
  </si>
  <si>
    <t xml:space="preserve"> LCI  bruto de IR (caso) tributado</t>
  </si>
  <si>
    <t>em</t>
  </si>
  <si>
    <t>PERÍODO</t>
  </si>
  <si>
    <t>http://intranet.caixa/areas-da-caixa/viter</t>
  </si>
  <si>
    <t>intranet.caixa/areas-da-caixa/viter</t>
  </si>
  <si>
    <t>http://www.bcb.gov.br/pt-br/paginas/default.aspx</t>
  </si>
  <si>
    <t>http://www.cvm.gov.br/</t>
  </si>
  <si>
    <t>http://www.portalbrasil.net/indices.htm</t>
  </si>
  <si>
    <t>s</t>
  </si>
  <si>
    <t>DEPÓSITO</t>
  </si>
  <si>
    <t>TR + 6,17</t>
  </si>
  <si>
    <t/>
  </si>
  <si>
    <t>Do CDI</t>
  </si>
  <si>
    <t>Quanto o CDB teria que remunerar</t>
  </si>
  <si>
    <t>para obter o mesmo  retorno da LCI</t>
  </si>
  <si>
    <t>Poupança</t>
  </si>
  <si>
    <t>retorno liquido %</t>
  </si>
  <si>
    <t>Informe a estamativa da TR anual</t>
  </si>
  <si>
    <t>https://www.cetip.com.br/</t>
  </si>
  <si>
    <t>link para ver o DI</t>
  </si>
  <si>
    <t>para ver a TR</t>
  </si>
  <si>
    <t>http://www.portalbrasil.net/tr_mensal.htm</t>
  </si>
  <si>
    <t>Aparecido Conceição</t>
  </si>
  <si>
    <t>aparecidoprev@hotmail.com</t>
  </si>
  <si>
    <t>www.cpabanco.com.br</t>
  </si>
  <si>
    <t>Ganho R$</t>
  </si>
  <si>
    <t>POUPANÇA velha</t>
  </si>
  <si>
    <t>informe o perído sempre como múltiplo de 30</t>
  </si>
  <si>
    <t>para melhor análise em relação à poupança,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</si>
</sst>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%"/>
    <numFmt numFmtId="171" formatCode="0.000000%"/>
    <numFmt numFmtId="172" formatCode="0.00000%"/>
    <numFmt numFmtId="173" formatCode="0.0000000"/>
    <numFmt numFmtId="174" formatCode="0.000000"/>
    <numFmt numFmtId="175" formatCode="0.00000"/>
    <numFmt numFmtId="176" formatCode="0.0000"/>
    <numFmt numFmtId="177" formatCode="0.000%"/>
    <numFmt numFmtId="178" formatCode="0.0000%"/>
    <numFmt numFmtId="179" formatCode="0.00000000"/>
    <numFmt numFmtId="180" formatCode="0.000000000"/>
    <numFmt numFmtId="181" formatCode="0.0000000000"/>
    <numFmt numFmtId="182" formatCode="_(* #,##0.00_);_(* \(#,##0.00\);_(* &quot;-&quot;??_);_(@_)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-* #,##0.0000000_-;\-* #,##0.0000000_-;_-* &quot;-&quot;??_-;_-@_-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9"/>
      <color indexed="9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sz val="10"/>
      <name val="Verdana"/>
      <family val="2"/>
    </font>
    <font>
      <sz val="8"/>
      <color indexed="9"/>
      <name val="Verdana"/>
      <family val="2"/>
    </font>
    <font>
      <sz val="9"/>
      <color indexed="56"/>
      <name val="Verdana"/>
      <family val="2"/>
    </font>
    <font>
      <sz val="10"/>
      <color indexed="9"/>
      <name val="Verdana"/>
      <family val="2"/>
    </font>
    <font>
      <sz val="8"/>
      <color indexed="56"/>
      <name val="Verdana"/>
      <family val="2"/>
    </font>
    <font>
      <sz val="9"/>
      <color indexed="10"/>
      <name val="Verdana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u val="single"/>
      <sz val="8"/>
      <color indexed="12"/>
      <name val="Arial"/>
      <family val="2"/>
    </font>
    <font>
      <sz val="7"/>
      <name val="Verdana"/>
      <family val="2"/>
    </font>
    <font>
      <sz val="7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1"/>
      <color rgb="FFFF0000"/>
      <name val="Verdana"/>
      <family val="2"/>
    </font>
    <font>
      <b/>
      <sz val="9"/>
      <color theme="3"/>
      <name val="Verdana"/>
      <family val="2"/>
    </font>
    <font>
      <sz val="9"/>
      <color theme="0"/>
      <name val="Verdana"/>
      <family val="2"/>
    </font>
    <font>
      <b/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3" fillId="35" borderId="0" xfId="0" applyFont="1" applyFill="1" applyBorder="1" applyAlignment="1" applyProtection="1">
      <alignment horizontal="center"/>
      <protection/>
    </xf>
    <xf numFmtId="10" fontId="13" fillId="35" borderId="0" xfId="51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169" fontId="5" fillId="35" borderId="0" xfId="0" applyNumberFormat="1" applyFont="1" applyFill="1" applyBorder="1" applyAlignment="1" applyProtection="1">
      <alignment horizontal="center"/>
      <protection/>
    </xf>
    <xf numFmtId="169" fontId="3" fillId="35" borderId="0" xfId="0" applyNumberFormat="1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7" fillId="35" borderId="0" xfId="44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171" fontId="4" fillId="35" borderId="0" xfId="51" applyNumberFormat="1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43" fontId="61" fillId="35" borderId="10" xfId="62" applyFont="1" applyFill="1" applyBorder="1" applyAlignment="1" applyProtection="1">
      <alignment/>
      <protection/>
    </xf>
    <xf numFmtId="43" fontId="61" fillId="35" borderId="10" xfId="62" applyFont="1" applyFill="1" applyBorder="1" applyAlignment="1" applyProtection="1">
      <alignment horizontal="center"/>
      <protection/>
    </xf>
    <xf numFmtId="43" fontId="13" fillId="35" borderId="0" xfId="0" applyNumberFormat="1" applyFont="1" applyFill="1" applyBorder="1" applyAlignment="1" applyProtection="1">
      <alignment horizontal="center"/>
      <protection/>
    </xf>
    <xf numFmtId="2" fontId="10" fillId="35" borderId="10" xfId="0" applyNumberFormat="1" applyFont="1" applyFill="1" applyBorder="1" applyAlignment="1" applyProtection="1">
      <alignment horizontal="center"/>
      <protection/>
    </xf>
    <xf numFmtId="43" fontId="61" fillId="35" borderId="0" xfId="0" applyNumberFormat="1" applyFont="1" applyFill="1" applyBorder="1" applyAlignment="1" applyProtection="1">
      <alignment horizontal="center"/>
      <protection/>
    </xf>
    <xf numFmtId="171" fontId="3" fillId="35" borderId="0" xfId="51" applyNumberFormat="1" applyFont="1" applyFill="1" applyBorder="1" applyAlignment="1" applyProtection="1">
      <alignment horizontal="center"/>
      <protection/>
    </xf>
    <xf numFmtId="2" fontId="3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 quotePrefix="1">
      <alignment horizontal="center"/>
      <protection/>
    </xf>
    <xf numFmtId="0" fontId="3" fillId="35" borderId="0" xfId="0" applyFont="1" applyFill="1" applyBorder="1" applyAlignment="1" applyProtection="1">
      <alignment/>
      <protection/>
    </xf>
    <xf numFmtId="9" fontId="13" fillId="35" borderId="0" xfId="5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/>
      <protection/>
    </xf>
    <xf numFmtId="2" fontId="4" fillId="35" borderId="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 quotePrefix="1">
      <alignment horizontal="center"/>
      <protection/>
    </xf>
    <xf numFmtId="0" fontId="12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10" fontId="61" fillId="35" borderId="13" xfId="51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/>
      <protection locked="0"/>
    </xf>
    <xf numFmtId="0" fontId="62" fillId="35" borderId="13" xfId="0" applyFont="1" applyFill="1" applyBorder="1" applyAlignment="1" applyProtection="1">
      <alignment/>
      <protection/>
    </xf>
    <xf numFmtId="0" fontId="62" fillId="35" borderId="14" xfId="0" applyFont="1" applyFill="1" applyBorder="1" applyAlignment="1" applyProtection="1">
      <alignment/>
      <protection/>
    </xf>
    <xf numFmtId="0" fontId="63" fillId="35" borderId="14" xfId="0" applyFont="1" applyFill="1" applyBorder="1" applyAlignment="1" applyProtection="1">
      <alignment horizontal="center"/>
      <protection/>
    </xf>
    <xf numFmtId="43" fontId="3" fillId="36" borderId="14" xfId="62" applyFont="1" applyFill="1" applyBorder="1" applyAlignment="1" applyProtection="1">
      <alignment/>
      <protection locked="0"/>
    </xf>
    <xf numFmtId="10" fontId="3" fillId="36" borderId="14" xfId="51" applyNumberFormat="1" applyFont="1" applyFill="1" applyBorder="1" applyAlignment="1" applyProtection="1">
      <alignment horizontal="center"/>
      <protection locked="0"/>
    </xf>
    <xf numFmtId="9" fontId="3" fillId="36" borderId="14" xfId="51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center"/>
      <protection locked="0"/>
    </xf>
    <xf numFmtId="9" fontId="3" fillId="36" borderId="10" xfId="51" applyNumberFormat="1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2" fontId="64" fillId="37" borderId="17" xfId="0" applyNumberFormat="1" applyFont="1" applyFill="1" applyBorder="1" applyAlignment="1" applyProtection="1">
      <alignment horizontal="center"/>
      <protection/>
    </xf>
    <xf numFmtId="43" fontId="65" fillId="35" borderId="10" xfId="62" applyFont="1" applyFill="1" applyBorder="1" applyAlignment="1" applyProtection="1">
      <alignment horizontal="center"/>
      <protection/>
    </xf>
    <xf numFmtId="43" fontId="65" fillId="35" borderId="10" xfId="62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8" borderId="13" xfId="0" applyFont="1" applyFill="1" applyBorder="1" applyAlignment="1" applyProtection="1">
      <alignment/>
      <protection/>
    </xf>
    <xf numFmtId="0" fontId="9" fillId="38" borderId="13" xfId="0" applyFont="1" applyFill="1" applyBorder="1" applyAlignment="1" applyProtection="1">
      <alignment horizontal="center"/>
      <protection/>
    </xf>
    <xf numFmtId="0" fontId="9" fillId="38" borderId="0" xfId="0" applyFont="1" applyFill="1" applyBorder="1" applyAlignment="1" applyProtection="1">
      <alignment horizontal="center"/>
      <protection/>
    </xf>
    <xf numFmtId="0" fontId="1" fillId="38" borderId="0" xfId="0" applyFont="1" applyFill="1" applyBorder="1" applyAlignment="1" applyProtection="1">
      <alignment/>
      <protection/>
    </xf>
    <xf numFmtId="0" fontId="9" fillId="38" borderId="18" xfId="0" applyFont="1" applyFill="1" applyBorder="1" applyAlignment="1" applyProtection="1">
      <alignment horizontal="center"/>
      <protection/>
    </xf>
    <xf numFmtId="0" fontId="9" fillId="38" borderId="16" xfId="0" applyFont="1" applyFill="1" applyBorder="1" applyAlignment="1" applyProtection="1">
      <alignment horizontal="center"/>
      <protection/>
    </xf>
    <xf numFmtId="0" fontId="9" fillId="38" borderId="19" xfId="0" applyFont="1" applyFill="1" applyBorder="1" applyAlignment="1" applyProtection="1">
      <alignment/>
      <protection/>
    </xf>
    <xf numFmtId="0" fontId="9" fillId="38" borderId="19" xfId="0" applyFont="1" applyFill="1" applyBorder="1" applyAlignment="1" applyProtection="1">
      <alignment horizontal="center"/>
      <protection/>
    </xf>
    <xf numFmtId="0" fontId="9" fillId="38" borderId="20" xfId="0" applyFont="1" applyFill="1" applyBorder="1" applyAlignment="1" applyProtection="1">
      <alignment horizontal="center"/>
      <protection/>
    </xf>
    <xf numFmtId="0" fontId="9" fillId="38" borderId="21" xfId="0" applyFont="1" applyFill="1" applyBorder="1" applyAlignment="1" applyProtection="1">
      <alignment horizontal="center"/>
      <protection/>
    </xf>
    <xf numFmtId="0" fontId="66" fillId="38" borderId="19" xfId="0" applyFont="1" applyFill="1" applyBorder="1" applyAlignment="1" applyProtection="1">
      <alignment horizontal="center" wrapText="1"/>
      <protection/>
    </xf>
    <xf numFmtId="0" fontId="9" fillId="38" borderId="14" xfId="0" applyFont="1" applyFill="1" applyBorder="1" applyAlignment="1" applyProtection="1">
      <alignment/>
      <protection/>
    </xf>
    <xf numFmtId="0" fontId="9" fillId="38" borderId="14" xfId="0" applyFont="1" applyFill="1" applyBorder="1" applyAlignment="1" applyProtection="1">
      <alignment horizontal="center"/>
      <protection/>
    </xf>
    <xf numFmtId="0" fontId="9" fillId="38" borderId="14" xfId="0" applyFont="1" applyFill="1" applyBorder="1" applyAlignment="1" applyProtection="1">
      <alignment horizontal="center" wrapText="1"/>
      <protection/>
    </xf>
    <xf numFmtId="0" fontId="9" fillId="38" borderId="15" xfId="0" applyFont="1" applyFill="1" applyBorder="1" applyAlignment="1" applyProtection="1">
      <alignment horizontal="center"/>
      <protection/>
    </xf>
    <xf numFmtId="0" fontId="9" fillId="38" borderId="17" xfId="0" applyFont="1" applyFill="1" applyBorder="1" applyAlignment="1" applyProtection="1">
      <alignment horizontal="center"/>
      <protection/>
    </xf>
    <xf numFmtId="10" fontId="3" fillId="33" borderId="0" xfId="51" applyNumberFormat="1" applyFont="1" applyFill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172" fontId="4" fillId="35" borderId="0" xfId="51" applyNumberFormat="1" applyFont="1" applyFill="1" applyBorder="1" applyAlignment="1" applyProtection="1">
      <alignment horizontal="center"/>
      <protection/>
    </xf>
    <xf numFmtId="0" fontId="2" fillId="33" borderId="0" xfId="44" applyFont="1" applyFill="1" applyBorder="1" applyAlignment="1" applyProtection="1">
      <alignment horizontal="center"/>
      <protection/>
    </xf>
    <xf numFmtId="0" fontId="2" fillId="0" borderId="0" xfId="44" applyFont="1" applyAlignment="1" applyProtection="1">
      <alignment/>
      <protection/>
    </xf>
    <xf numFmtId="0" fontId="2" fillId="35" borderId="0" xfId="44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0" fontId="10" fillId="36" borderId="14" xfId="0" applyNumberFormat="1" applyFont="1" applyFill="1" applyBorder="1" applyAlignment="1" applyProtection="1">
      <alignment horizontal="center"/>
      <protection locked="0"/>
    </xf>
    <xf numFmtId="0" fontId="16" fillId="33" borderId="0" xfId="44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 horizontal="center"/>
      <protection/>
    </xf>
    <xf numFmtId="171" fontId="18" fillId="35" borderId="0" xfId="51" applyNumberFormat="1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 quotePrefix="1">
      <alignment horizontal="center"/>
      <protection/>
    </xf>
    <xf numFmtId="172" fontId="18" fillId="35" borderId="0" xfId="51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Compare retorno</a:t>
            </a:r>
          </a:p>
        </c:rich>
      </c:tx>
      <c:layout>
        <c:manualLayout>
          <c:xMode val="factor"/>
          <c:yMode val="factor"/>
          <c:x val="0.103"/>
          <c:y val="-0.011"/>
        </c:manualLayout>
      </c:layout>
      <c:spPr>
        <a:solidFill>
          <a:srgbClr val="FFC000"/>
        </a:solidFill>
        <a:ln w="3175">
          <a:noFill/>
        </a:ln>
      </c:spPr>
    </c:title>
    <c:view3D>
      <c:rotX val="15"/>
      <c:hPercent val="283"/>
      <c:rotY val="20"/>
      <c:depthPercent val="100"/>
      <c:rAngAx val="1"/>
    </c:view3D>
    <c:plotArea>
      <c:layout>
        <c:manualLayout>
          <c:xMode val="edge"/>
          <c:yMode val="edge"/>
          <c:x val="0"/>
          <c:y val="0.08925"/>
          <c:w val="0.98625"/>
          <c:h val="0.9137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'LCI E CDB'!$F$37:$I$37</c:f>
              <c:strCache/>
            </c:strRef>
          </c:cat>
          <c:val>
            <c:numRef>
              <c:f>'LCI E CDB'!$F$38:$I$38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1765482"/>
        <c:axId val="63236155"/>
      </c:bar3DChart>
      <c:catAx>
        <c:axId val="517654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</a:defRPr>
            </a:pPr>
          </a:p>
        </c:tx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</c:scaling>
        <c:axPos val="b"/>
        <c:delete val="1"/>
        <c:majorTickMark val="out"/>
        <c:minorTickMark val="none"/>
        <c:tickLblPos val="nextTo"/>
        <c:crossAx val="517654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27</xdr:row>
      <xdr:rowOff>76200</xdr:rowOff>
    </xdr:from>
    <xdr:to>
      <xdr:col>5</xdr:col>
      <xdr:colOff>1114425</xdr:colOff>
      <xdr:row>27</xdr:row>
      <xdr:rowOff>85725</xdr:rowOff>
    </xdr:to>
    <xdr:sp>
      <xdr:nvSpPr>
        <xdr:cNvPr id="1" name="Conector de seta reta 2"/>
        <xdr:cNvSpPr>
          <a:spLocks/>
        </xdr:cNvSpPr>
      </xdr:nvSpPr>
      <xdr:spPr>
        <a:xfrm>
          <a:off x="3124200" y="1485900"/>
          <a:ext cx="17145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30</xdr:row>
      <xdr:rowOff>0</xdr:rowOff>
    </xdr:from>
    <xdr:to>
      <xdr:col>10</xdr:col>
      <xdr:colOff>9525</xdr:colOff>
      <xdr:row>41</xdr:row>
      <xdr:rowOff>38100</xdr:rowOff>
    </xdr:to>
    <xdr:graphicFrame>
      <xdr:nvGraphicFramePr>
        <xdr:cNvPr id="2" name="Gráfico 7"/>
        <xdr:cNvGraphicFramePr/>
      </xdr:nvGraphicFramePr>
      <xdr:xfrm>
        <a:off x="1104900" y="1619250"/>
        <a:ext cx="48958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190500</xdr:colOff>
      <xdr:row>36</xdr:row>
      <xdr:rowOff>133350</xdr:rowOff>
    </xdr:from>
    <xdr:ext cx="180975" cy="257175"/>
    <xdr:sp fLocksText="0">
      <xdr:nvSpPr>
        <xdr:cNvPr id="3" name="CaixaDeTexto 13"/>
        <xdr:cNvSpPr txBox="1">
          <a:spLocks noChangeArrowheads="1"/>
        </xdr:cNvSpPr>
      </xdr:nvSpPr>
      <xdr:spPr>
        <a:xfrm>
          <a:off x="8763000" y="2724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brasil.net/tr_mensal.htm" TargetMode="External" /><Relationship Id="rId2" Type="http://schemas.openxmlformats.org/officeDocument/2006/relationships/hyperlink" Target="https://www.cetip.com.br/" TargetMode="External" /><Relationship Id="rId3" Type="http://schemas.openxmlformats.org/officeDocument/2006/relationships/hyperlink" Target="mailto:aparecidoprev@hotmail.com" TargetMode="External" /><Relationship Id="rId4" Type="http://schemas.openxmlformats.org/officeDocument/2006/relationships/hyperlink" Target="http://www.cpabanco.com.br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caixa/areas-da-caixa/viter" TargetMode="External" /><Relationship Id="rId2" Type="http://schemas.openxmlformats.org/officeDocument/2006/relationships/hyperlink" Target="http://www.bcb.gov.br/pt-br/paginas/default.aspx" TargetMode="External" /><Relationship Id="rId3" Type="http://schemas.openxmlformats.org/officeDocument/2006/relationships/hyperlink" Target="http://www.portalbrasil.net/indice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vm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6"/>
  <sheetViews>
    <sheetView tabSelected="1" zoomScale="120" zoomScaleNormal="120" zoomScalePageLayoutView="0" workbookViewId="0" topLeftCell="A1">
      <pane xSplit="14" ySplit="9" topLeftCell="O13" activePane="bottomRight" state="frozen"/>
      <selection pane="topLeft" activeCell="A1" sqref="A1"/>
      <selection pane="topRight" activeCell="O1" sqref="O1"/>
      <selection pane="bottomLeft" activeCell="A10" sqref="A10"/>
      <selection pane="bottomRight" activeCell="M6" sqref="M6"/>
    </sheetView>
  </sheetViews>
  <sheetFormatPr defaultColWidth="8.8515625" defaultRowHeight="12.75"/>
  <cols>
    <col min="1" max="1" width="1.421875" style="3" customWidth="1"/>
    <col min="2" max="2" width="16.7109375" style="3" customWidth="1"/>
    <col min="3" max="3" width="14.57421875" style="1" customWidth="1"/>
    <col min="4" max="5" width="6.00390625" style="1" hidden="1" customWidth="1"/>
    <col min="6" max="6" width="17.421875" style="1" customWidth="1"/>
    <col min="7" max="7" width="16.00390625" style="1" customWidth="1"/>
    <col min="8" max="8" width="8.8515625" style="62" hidden="1" customWidth="1"/>
    <col min="9" max="9" width="23.421875" style="1" customWidth="1"/>
    <col min="10" max="10" width="0.2890625" style="11" customWidth="1"/>
    <col min="11" max="11" width="13.140625" style="1" customWidth="1"/>
    <col min="12" max="12" width="4.140625" style="1" customWidth="1"/>
    <col min="13" max="13" width="7.7109375" style="1" customWidth="1"/>
    <col min="14" max="14" width="13.7109375" style="1" customWidth="1"/>
    <col min="15" max="15" width="11.7109375" style="3" bestFit="1" customWidth="1"/>
    <col min="16" max="16384" width="8.8515625" style="3" customWidth="1"/>
  </cols>
  <sheetData>
    <row r="1" ht="3" customHeight="1"/>
    <row r="2" spans="2:13" ht="12">
      <c r="B2" s="63" t="s">
        <v>26</v>
      </c>
      <c r="C2" s="64" t="s">
        <v>0</v>
      </c>
      <c r="D2" s="65"/>
      <c r="E2" s="65"/>
      <c r="F2" s="64" t="s">
        <v>1</v>
      </c>
      <c r="G2" s="64" t="s">
        <v>2</v>
      </c>
      <c r="H2" s="66"/>
      <c r="I2" s="64" t="s">
        <v>43</v>
      </c>
      <c r="K2" s="64" t="s">
        <v>19</v>
      </c>
      <c r="L2" s="67"/>
      <c r="M2" s="68" t="s">
        <v>12</v>
      </c>
    </row>
    <row r="3" spans="2:13" ht="12">
      <c r="B3" s="69"/>
      <c r="C3" s="70" t="s">
        <v>11</v>
      </c>
      <c r="D3" s="65"/>
      <c r="E3" s="65"/>
      <c r="F3" s="70" t="s">
        <v>15</v>
      </c>
      <c r="G3" s="70" t="s">
        <v>15</v>
      </c>
      <c r="H3" s="66"/>
      <c r="I3" s="70" t="s">
        <v>27</v>
      </c>
      <c r="K3" s="70" t="s">
        <v>18</v>
      </c>
      <c r="L3" s="71"/>
      <c r="M3" s="72" t="s">
        <v>13</v>
      </c>
    </row>
    <row r="4" spans="2:13" ht="23.25" customHeight="1">
      <c r="B4" s="69"/>
      <c r="C4" s="70"/>
      <c r="D4" s="65"/>
      <c r="E4" s="65"/>
      <c r="F4" s="70"/>
      <c r="G4" s="70"/>
      <c r="H4" s="66"/>
      <c r="I4" s="73" t="s">
        <v>34</v>
      </c>
      <c r="K4" s="70" t="s">
        <v>3</v>
      </c>
      <c r="L4" s="71"/>
      <c r="M4" s="72" t="s">
        <v>14</v>
      </c>
    </row>
    <row r="5" spans="2:13" ht="21.75" customHeight="1" hidden="1">
      <c r="B5" s="74"/>
      <c r="C5" s="75"/>
      <c r="D5" s="65"/>
      <c r="E5" s="65"/>
      <c r="F5" s="75"/>
      <c r="G5" s="75"/>
      <c r="H5" s="66"/>
      <c r="I5" s="76"/>
      <c r="K5" s="75"/>
      <c r="L5" s="77"/>
      <c r="M5" s="78"/>
    </row>
    <row r="6" spans="2:16" ht="14.25">
      <c r="B6" s="50">
        <v>200000</v>
      </c>
      <c r="C6" s="51">
        <v>0.1413</v>
      </c>
      <c r="D6" s="46"/>
      <c r="E6" s="46"/>
      <c r="F6" s="52">
        <v>0.81</v>
      </c>
      <c r="G6" s="56">
        <v>0.9</v>
      </c>
      <c r="H6" s="87"/>
      <c r="I6" s="88">
        <v>0.02</v>
      </c>
      <c r="J6" s="55"/>
      <c r="K6" s="53">
        <v>180</v>
      </c>
      <c r="L6" s="54"/>
      <c r="M6" s="59">
        <f>-(K10-1)*100</f>
        <v>22.499999999999996</v>
      </c>
      <c r="P6" s="79"/>
    </row>
    <row r="7" spans="2:16" ht="12.75" hidden="1">
      <c r="B7" s="32"/>
      <c r="C7" s="10"/>
      <c r="D7" s="9"/>
      <c r="E7" s="9"/>
      <c r="F7" s="33"/>
      <c r="G7" s="10"/>
      <c r="I7" s="9"/>
      <c r="K7" s="12"/>
      <c r="L7" s="13"/>
      <c r="M7" s="36"/>
      <c r="N7" s="9"/>
      <c r="P7" s="79"/>
    </row>
    <row r="8" spans="1:16" ht="12.75" hidden="1">
      <c r="A8" s="32"/>
      <c r="B8" s="32"/>
      <c r="C8" s="10"/>
      <c r="D8" s="9"/>
      <c r="E8" s="9"/>
      <c r="F8" s="33"/>
      <c r="G8" s="10"/>
      <c r="I8" s="9"/>
      <c r="K8" s="12"/>
      <c r="L8" s="13"/>
      <c r="M8" s="36"/>
      <c r="N8" s="9"/>
      <c r="P8" s="79"/>
    </row>
    <row r="9" spans="1:16" ht="3.75" customHeight="1">
      <c r="A9" s="32"/>
      <c r="B9" s="32"/>
      <c r="C9" s="9"/>
      <c r="D9" s="9"/>
      <c r="E9" s="9"/>
      <c r="F9" s="9"/>
      <c r="G9" s="9"/>
      <c r="I9" s="9"/>
      <c r="K9" s="9"/>
      <c r="L9" s="9"/>
      <c r="M9" s="9"/>
      <c r="N9" s="9"/>
      <c r="P9" s="79"/>
    </row>
    <row r="10" spans="1:16" ht="12.75">
      <c r="A10" s="32"/>
      <c r="B10" s="32"/>
      <c r="C10" s="41" t="s">
        <v>16</v>
      </c>
      <c r="D10" s="17"/>
      <c r="E10" s="17"/>
      <c r="F10" s="27">
        <f>(N24*F6)*100</f>
        <v>5.5336310344134425</v>
      </c>
      <c r="G10" s="27">
        <f>(N21*G6)*100</f>
        <v>6.148478927126046</v>
      </c>
      <c r="I10" s="27">
        <f>N26*100</f>
        <v>4.063027353618742</v>
      </c>
      <c r="J10" s="37" t="s">
        <v>28</v>
      </c>
      <c r="K10" s="15" t="str">
        <f>IF(K6&lt;=C16,"0,775",IF(K6&lt;=C17,"0,8",IF(K6&lt;=C18,"0,825",IF(K6&lt;=C19,"0,85"))))</f>
        <v>0,775</v>
      </c>
      <c r="L10" s="16"/>
      <c r="M10" s="30"/>
      <c r="N10" s="9"/>
      <c r="P10" s="79"/>
    </row>
    <row r="11" spans="1:16" ht="2.25" customHeight="1">
      <c r="A11" s="32"/>
      <c r="B11" s="32"/>
      <c r="C11" s="38"/>
      <c r="D11" s="14"/>
      <c r="E11" s="14"/>
      <c r="F11" s="14"/>
      <c r="G11" s="14"/>
      <c r="I11" s="14"/>
      <c r="K11" s="9"/>
      <c r="L11" s="9"/>
      <c r="M11" s="9"/>
      <c r="N11" s="9"/>
      <c r="P11" s="79"/>
    </row>
    <row r="12" spans="1:14" ht="12.75">
      <c r="A12" s="32"/>
      <c r="B12" s="32"/>
      <c r="C12" s="41" t="s">
        <v>33</v>
      </c>
      <c r="D12" s="17"/>
      <c r="E12" s="17"/>
      <c r="F12" s="27">
        <f>F10</f>
        <v>5.5336310344134425</v>
      </c>
      <c r="G12" s="27">
        <f>-(((G10*M6)/100)-G10)</f>
        <v>4.765071168522686</v>
      </c>
      <c r="I12" s="27">
        <f>I10</f>
        <v>4.063027353618742</v>
      </c>
      <c r="J12" s="18"/>
      <c r="K12" s="13"/>
      <c r="L12" s="9"/>
      <c r="M12" s="9"/>
      <c r="N12" s="9"/>
    </row>
    <row r="13" spans="1:14" ht="2.25" customHeight="1">
      <c r="A13" s="32"/>
      <c r="B13" s="32"/>
      <c r="C13" s="39"/>
      <c r="D13" s="9"/>
      <c r="E13" s="9"/>
      <c r="F13" s="9"/>
      <c r="G13" s="9"/>
      <c r="I13" s="9"/>
      <c r="K13" s="9"/>
      <c r="L13" s="9"/>
      <c r="M13" s="9"/>
      <c r="N13" s="9"/>
    </row>
    <row r="14" spans="1:14" ht="12" customHeight="1" hidden="1">
      <c r="A14" s="32"/>
      <c r="B14" s="32"/>
      <c r="C14" s="42" t="s">
        <v>42</v>
      </c>
      <c r="D14" s="19"/>
      <c r="E14" s="19"/>
      <c r="F14" s="60">
        <f>B6*(1+F12/100)-B6</f>
        <v>11067.26206882688</v>
      </c>
      <c r="G14" s="61">
        <f>B6*(1+G12/100)-B6</f>
        <v>9530.1423370454</v>
      </c>
      <c r="H14" s="80"/>
      <c r="I14" s="60">
        <f>B6*(1+I10/100)-B6</f>
        <v>8126.05470723749</v>
      </c>
      <c r="K14" s="9"/>
      <c r="L14" s="9"/>
      <c r="M14" s="9"/>
      <c r="N14" s="9"/>
    </row>
    <row r="15" spans="1:14" ht="4.5" customHeight="1" hidden="1">
      <c r="A15" s="32"/>
      <c r="B15" s="32"/>
      <c r="C15" s="39"/>
      <c r="D15" s="9"/>
      <c r="E15" s="9"/>
      <c r="F15" s="28"/>
      <c r="G15" s="9"/>
      <c r="I15" s="26"/>
      <c r="K15" s="9"/>
      <c r="L15" s="9"/>
      <c r="M15" s="9"/>
      <c r="N15" s="9"/>
    </row>
    <row r="16" spans="1:14" ht="12.75" hidden="1">
      <c r="A16" s="32"/>
      <c r="B16" s="32"/>
      <c r="C16" s="39">
        <v>180</v>
      </c>
      <c r="D16" s="9">
        <v>0.775</v>
      </c>
      <c r="E16" s="9"/>
      <c r="F16" s="9"/>
      <c r="G16" s="9"/>
      <c r="I16" s="9"/>
      <c r="K16" s="9"/>
      <c r="L16" s="9"/>
      <c r="M16" s="9"/>
      <c r="N16" s="9"/>
    </row>
    <row r="17" spans="1:14" ht="12.75" hidden="1">
      <c r="A17" s="32"/>
      <c r="B17" s="32"/>
      <c r="C17" s="39">
        <v>360</v>
      </c>
      <c r="D17" s="9">
        <v>0.8</v>
      </c>
      <c r="E17" s="9"/>
      <c r="F17" s="9"/>
      <c r="G17" s="9"/>
      <c r="I17" s="9"/>
      <c r="K17" s="9"/>
      <c r="L17" s="9"/>
      <c r="M17" s="9"/>
      <c r="N17" s="9"/>
    </row>
    <row r="18" spans="1:14" ht="12.75" hidden="1">
      <c r="A18" s="32"/>
      <c r="B18" s="32"/>
      <c r="C18" s="39">
        <v>720</v>
      </c>
      <c r="D18" s="9">
        <v>0.825</v>
      </c>
      <c r="E18" s="9"/>
      <c r="F18" s="9"/>
      <c r="G18" s="9"/>
      <c r="I18" s="9"/>
      <c r="K18" s="9"/>
      <c r="L18" s="9"/>
      <c r="M18" s="9"/>
      <c r="N18" s="9"/>
    </row>
    <row r="19" spans="1:14" ht="12.75" hidden="1">
      <c r="A19" s="32"/>
      <c r="B19" s="32"/>
      <c r="C19" s="39">
        <v>999999</v>
      </c>
      <c r="D19" s="9">
        <v>0.85</v>
      </c>
      <c r="E19" s="9"/>
      <c r="F19" s="9"/>
      <c r="G19" s="9"/>
      <c r="I19" s="9"/>
      <c r="K19" s="9" t="s">
        <v>4</v>
      </c>
      <c r="L19" s="9" t="s">
        <v>5</v>
      </c>
      <c r="M19" s="9" t="s">
        <v>5</v>
      </c>
      <c r="N19" s="9" t="s">
        <v>6</v>
      </c>
    </row>
    <row r="20" spans="1:14" ht="12.75" hidden="1">
      <c r="A20" s="32"/>
      <c r="B20" s="32"/>
      <c r="C20" s="39"/>
      <c r="D20" s="9"/>
      <c r="E20" s="9"/>
      <c r="F20" s="29">
        <v>0.06167781</v>
      </c>
      <c r="G20" s="9"/>
      <c r="I20" s="9"/>
      <c r="K20" s="9" t="s">
        <v>7</v>
      </c>
      <c r="L20" s="9" t="s">
        <v>8</v>
      </c>
      <c r="M20" s="9" t="s">
        <v>9</v>
      </c>
      <c r="N20" s="9" t="s">
        <v>10</v>
      </c>
    </row>
    <row r="21" spans="1:14" ht="12.75" hidden="1">
      <c r="A21" s="32"/>
      <c r="B21" s="32"/>
      <c r="C21" s="39"/>
      <c r="D21" s="9"/>
      <c r="E21" s="9"/>
      <c r="F21" s="29">
        <f>((1+F20)*(1+I6)-1)</f>
        <v>0.08291136620000006</v>
      </c>
      <c r="G21" s="9"/>
      <c r="I21" s="9"/>
      <c r="K21" s="20">
        <f>C6</f>
        <v>0.1413</v>
      </c>
      <c r="L21" s="13">
        <f>K6</f>
        <v>180</v>
      </c>
      <c r="M21" s="31">
        <v>360</v>
      </c>
      <c r="N21" s="81">
        <f>((1+K21)^(L21/M21)-1)</f>
        <v>0.06831643252362274</v>
      </c>
    </row>
    <row r="22" spans="1:14" ht="12.75" hidden="1">
      <c r="A22" s="32"/>
      <c r="B22" s="32"/>
      <c r="C22" s="39"/>
      <c r="D22" s="9"/>
      <c r="E22" s="9"/>
      <c r="F22" s="9"/>
      <c r="G22" s="9"/>
      <c r="I22" s="9"/>
      <c r="K22" s="9" t="s">
        <v>4</v>
      </c>
      <c r="L22" s="9" t="s">
        <v>5</v>
      </c>
      <c r="M22" s="9" t="s">
        <v>5</v>
      </c>
      <c r="N22" s="9" t="s">
        <v>6</v>
      </c>
    </row>
    <row r="23" spans="1:14" ht="12.75" hidden="1">
      <c r="A23" s="32"/>
      <c r="B23" s="32"/>
      <c r="C23" s="39"/>
      <c r="D23" s="9"/>
      <c r="E23" s="9"/>
      <c r="F23" s="9"/>
      <c r="G23" s="9"/>
      <c r="I23" s="9"/>
      <c r="K23" s="9" t="s">
        <v>7</v>
      </c>
      <c r="L23" s="9" t="s">
        <v>8</v>
      </c>
      <c r="M23" s="9" t="s">
        <v>9</v>
      </c>
      <c r="N23" s="9" t="s">
        <v>10</v>
      </c>
    </row>
    <row r="24" spans="1:14" ht="12.75" hidden="1">
      <c r="A24" s="32"/>
      <c r="B24" s="32"/>
      <c r="C24" s="39"/>
      <c r="D24" s="9"/>
      <c r="E24" s="9"/>
      <c r="F24" s="9"/>
      <c r="G24" s="9"/>
      <c r="I24" s="9"/>
      <c r="K24" s="20">
        <f>C6</f>
        <v>0.1413</v>
      </c>
      <c r="L24" s="13">
        <f>K6</f>
        <v>180</v>
      </c>
      <c r="M24" s="31">
        <v>360</v>
      </c>
      <c r="N24" s="81">
        <f>((1+K24)^(L24/M24)-1)</f>
        <v>0.06831643252362274</v>
      </c>
    </row>
    <row r="25" spans="3:14" s="34" customFormat="1" ht="11.25" hidden="1">
      <c r="C25" s="40"/>
      <c r="D25" s="23"/>
      <c r="E25" s="23"/>
      <c r="F25" s="23" t="s">
        <v>17</v>
      </c>
      <c r="G25" s="23"/>
      <c r="I25" s="23"/>
      <c r="J25" s="21"/>
      <c r="K25" s="22">
        <f>F10/K10</f>
        <v>7.140169076662506</v>
      </c>
      <c r="L25" s="23"/>
      <c r="M25" s="23"/>
      <c r="N25" s="23"/>
    </row>
    <row r="26" spans="1:14" ht="12.75" hidden="1">
      <c r="A26" s="32"/>
      <c r="B26" s="32"/>
      <c r="C26" s="39"/>
      <c r="D26" s="9"/>
      <c r="E26" s="9"/>
      <c r="F26" s="9"/>
      <c r="G26" s="9"/>
      <c r="I26" s="9"/>
      <c r="K26" s="20">
        <f>F21</f>
        <v>0.08291136620000006</v>
      </c>
      <c r="L26" s="13">
        <f>K6</f>
        <v>180</v>
      </c>
      <c r="M26" s="31">
        <v>360</v>
      </c>
      <c r="N26" s="81">
        <f>((1+K26)^(L26/M26)-1)</f>
        <v>0.04063027353618742</v>
      </c>
    </row>
    <row r="27" spans="1:14" ht="12.75">
      <c r="A27" s="32"/>
      <c r="B27" s="32"/>
      <c r="C27" s="47" t="s">
        <v>30</v>
      </c>
      <c r="D27" s="43"/>
      <c r="E27" s="43"/>
      <c r="F27" s="57"/>
      <c r="G27" s="45">
        <f>(K25/N21)/100</f>
        <v>1.0451612903225806</v>
      </c>
      <c r="I27" s="92"/>
      <c r="J27" s="92"/>
      <c r="K27" s="93" t="s">
        <v>45</v>
      </c>
      <c r="L27" s="94"/>
      <c r="M27" s="95"/>
      <c r="N27" s="96"/>
    </row>
    <row r="28" spans="1:14" ht="12.75">
      <c r="A28" s="35"/>
      <c r="B28" s="35"/>
      <c r="C28" s="48" t="s">
        <v>31</v>
      </c>
      <c r="D28" s="44"/>
      <c r="E28" s="44"/>
      <c r="F28" s="58"/>
      <c r="G28" s="49" t="s">
        <v>29</v>
      </c>
      <c r="I28" s="92"/>
      <c r="J28" s="92"/>
      <c r="K28" s="92" t="s">
        <v>44</v>
      </c>
      <c r="L28" s="92"/>
      <c r="M28" s="92"/>
      <c r="N28" s="92"/>
    </row>
    <row r="29" spans="2:14" ht="12.75" hidden="1">
      <c r="B29" s="32"/>
      <c r="C29" s="9"/>
      <c r="D29" s="9"/>
      <c r="E29" s="9"/>
      <c r="F29" s="9"/>
      <c r="G29" s="9"/>
      <c r="I29" s="9"/>
      <c r="K29" s="9"/>
      <c r="L29" s="9"/>
      <c r="M29" s="9"/>
      <c r="N29" s="9"/>
    </row>
    <row r="30" ht="3.75" customHeight="1"/>
    <row r="31" ht="12.75">
      <c r="I31" s="82"/>
    </row>
    <row r="32" ht="12.75">
      <c r="G32" s="83"/>
    </row>
    <row r="33" spans="7:10" ht="12.75">
      <c r="G33" s="82"/>
      <c r="I33" s="83"/>
      <c r="J33" s="84"/>
    </row>
    <row r="34" spans="3:9" ht="12.75">
      <c r="C34" s="3"/>
      <c r="D34" s="3"/>
      <c r="E34" s="3"/>
      <c r="G34" s="3"/>
      <c r="I34" s="83"/>
    </row>
    <row r="35" spans="3:9" ht="12.75">
      <c r="C35" s="85"/>
      <c r="D35" s="3"/>
      <c r="E35" s="3"/>
      <c r="G35" s="3"/>
      <c r="I35" s="83"/>
    </row>
    <row r="36" ht="12.75">
      <c r="I36" s="83"/>
    </row>
    <row r="37" spans="3:9" ht="12.75">
      <c r="C37" s="4"/>
      <c r="F37" s="19" t="s">
        <v>1</v>
      </c>
      <c r="G37" s="19" t="s">
        <v>2</v>
      </c>
      <c r="H37" s="86"/>
      <c r="I37" s="19" t="s">
        <v>32</v>
      </c>
    </row>
    <row r="38" spans="3:9" ht="12.75">
      <c r="C38" s="4"/>
      <c r="F38" s="25">
        <f>F14</f>
        <v>11067.26206882688</v>
      </c>
      <c r="G38" s="24">
        <f>G14</f>
        <v>9530.1423370454</v>
      </c>
      <c r="H38" s="86"/>
      <c r="I38" s="25">
        <f>I14</f>
        <v>8126.05470723749</v>
      </c>
    </row>
    <row r="39" ht="12.75">
      <c r="C39" s="4"/>
    </row>
    <row r="40" ht="12.75">
      <c r="C40" s="4"/>
    </row>
    <row r="41" ht="12.75">
      <c r="C41" s="4"/>
    </row>
    <row r="42" ht="6" customHeight="1">
      <c r="C42" s="4"/>
    </row>
    <row r="43" spans="2:14" ht="12.75">
      <c r="B43" s="90" t="s">
        <v>36</v>
      </c>
      <c r="C43" s="91"/>
      <c r="D43" s="2">
        <v>0.85</v>
      </c>
      <c r="E43" s="2"/>
      <c r="F43" s="89" t="s">
        <v>35</v>
      </c>
      <c r="G43" s="2"/>
      <c r="I43" s="2"/>
      <c r="K43" s="2" t="s">
        <v>39</v>
      </c>
      <c r="L43" s="2"/>
      <c r="M43" s="2"/>
      <c r="N43" s="2"/>
    </row>
    <row r="44" spans="2:14" ht="12.75">
      <c r="B44" s="90" t="s">
        <v>37</v>
      </c>
      <c r="C44" s="91"/>
      <c r="D44" s="2">
        <v>0.85</v>
      </c>
      <c r="E44" s="2"/>
      <c r="F44" s="89" t="s">
        <v>38</v>
      </c>
      <c r="G44" s="2"/>
      <c r="I44" s="2"/>
      <c r="K44" s="89" t="s">
        <v>40</v>
      </c>
      <c r="L44" s="2"/>
      <c r="M44" s="2"/>
      <c r="N44" s="2"/>
    </row>
    <row r="45" spans="2:14" ht="12.75">
      <c r="B45" s="90"/>
      <c r="C45" s="21">
        <v>30</v>
      </c>
      <c r="D45" s="2">
        <v>0.85</v>
      </c>
      <c r="E45" s="2"/>
      <c r="F45" s="2"/>
      <c r="G45" s="2"/>
      <c r="I45" s="2"/>
      <c r="K45" s="89" t="s">
        <v>41</v>
      </c>
      <c r="L45" s="2"/>
      <c r="M45" s="2"/>
      <c r="N45" s="2"/>
    </row>
    <row r="46" spans="3:4" ht="12.75">
      <c r="C46" s="5">
        <v>31</v>
      </c>
      <c r="D46" s="1">
        <v>0.85</v>
      </c>
    </row>
    <row r="47" spans="3:4" ht="12.75">
      <c r="C47" s="5">
        <v>32</v>
      </c>
      <c r="D47" s="1">
        <v>0.85</v>
      </c>
    </row>
    <row r="48" spans="3:4" ht="12.75">
      <c r="C48" s="5">
        <v>33</v>
      </c>
      <c r="D48" s="1">
        <v>0.85</v>
      </c>
    </row>
    <row r="49" spans="3:4" ht="12.75">
      <c r="C49" s="5">
        <v>34</v>
      </c>
      <c r="D49" s="1">
        <v>0.85</v>
      </c>
    </row>
    <row r="50" spans="3:4" ht="12.75">
      <c r="C50" s="5">
        <v>35</v>
      </c>
      <c r="D50" s="1">
        <v>0.85</v>
      </c>
    </row>
    <row r="51" spans="3:4" ht="12.75">
      <c r="C51" s="5">
        <v>36</v>
      </c>
      <c r="D51" s="1">
        <v>0.85</v>
      </c>
    </row>
    <row r="52" spans="3:4" ht="12.75">
      <c r="C52" s="5">
        <v>37</v>
      </c>
      <c r="D52" s="1">
        <v>0.85</v>
      </c>
    </row>
    <row r="53" spans="3:4" ht="12.75">
      <c r="C53" s="5">
        <v>38</v>
      </c>
      <c r="D53" s="1">
        <v>0.85</v>
      </c>
    </row>
    <row r="54" spans="3:4" ht="12.75">
      <c r="C54" s="5">
        <v>39</v>
      </c>
      <c r="D54" s="1">
        <v>0.85</v>
      </c>
    </row>
    <row r="55" spans="3:4" ht="12.75">
      <c r="C55" s="5">
        <v>40</v>
      </c>
      <c r="D55" s="1">
        <v>0.85</v>
      </c>
    </row>
    <row r="56" spans="3:4" ht="12.75">
      <c r="C56" s="5">
        <v>41</v>
      </c>
      <c r="D56" s="1">
        <v>0.85</v>
      </c>
    </row>
    <row r="57" spans="3:4" ht="12.75">
      <c r="C57" s="5">
        <v>42</v>
      </c>
      <c r="D57" s="1">
        <v>0.85</v>
      </c>
    </row>
    <row r="58" spans="3:4" ht="12.75">
      <c r="C58" s="5">
        <v>43</v>
      </c>
      <c r="D58" s="1">
        <v>0.85</v>
      </c>
    </row>
    <row r="59" spans="3:4" ht="12.75">
      <c r="C59" s="5">
        <v>44</v>
      </c>
      <c r="D59" s="1">
        <v>0.85</v>
      </c>
    </row>
    <row r="60" spans="3:4" ht="12.75">
      <c r="C60" s="5">
        <v>45</v>
      </c>
      <c r="D60" s="1">
        <v>0.85</v>
      </c>
    </row>
    <row r="61" spans="3:4" ht="12.75">
      <c r="C61" s="5">
        <v>46</v>
      </c>
      <c r="D61" s="1">
        <v>0.85</v>
      </c>
    </row>
    <row r="62" spans="3:4" ht="12.75">
      <c r="C62" s="5">
        <v>47</v>
      </c>
      <c r="D62" s="1">
        <v>0.85</v>
      </c>
    </row>
    <row r="63" spans="3:4" ht="12.75">
      <c r="C63" s="5">
        <v>48</v>
      </c>
      <c r="D63" s="1">
        <v>0.85</v>
      </c>
    </row>
    <row r="64" spans="3:4" ht="12.75">
      <c r="C64" s="5">
        <v>49</v>
      </c>
      <c r="D64" s="1">
        <v>0.85</v>
      </c>
    </row>
    <row r="65" spans="3:4" ht="12.75">
      <c r="C65" s="5">
        <v>50</v>
      </c>
      <c r="D65" s="1">
        <v>0.85</v>
      </c>
    </row>
    <row r="66" spans="3:4" ht="12.75">
      <c r="C66" s="5">
        <v>51</v>
      </c>
      <c r="D66" s="1">
        <v>0.85</v>
      </c>
    </row>
    <row r="67" spans="3:4" ht="12.75">
      <c r="C67" s="5">
        <v>52</v>
      </c>
      <c r="D67" s="1">
        <v>0.85</v>
      </c>
    </row>
    <row r="68" spans="3:4" ht="12.75">
      <c r="C68" s="5">
        <v>53</v>
      </c>
      <c r="D68" s="1">
        <v>0.85</v>
      </c>
    </row>
    <row r="69" spans="3:4" ht="12.75">
      <c r="C69" s="5">
        <v>54</v>
      </c>
      <c r="D69" s="1">
        <v>0.85</v>
      </c>
    </row>
    <row r="70" spans="3:4" ht="12.75">
      <c r="C70" s="5">
        <v>55</v>
      </c>
      <c r="D70" s="1">
        <v>0.85</v>
      </c>
    </row>
    <row r="71" spans="3:4" ht="12.75">
      <c r="C71" s="5">
        <v>56</v>
      </c>
      <c r="D71" s="1">
        <v>0.85</v>
      </c>
    </row>
    <row r="72" spans="3:4" ht="12.75">
      <c r="C72" s="5">
        <v>57</v>
      </c>
      <c r="D72" s="1">
        <v>0.85</v>
      </c>
    </row>
    <row r="73" spans="3:4" ht="12.75">
      <c r="C73" s="5">
        <v>58</v>
      </c>
      <c r="D73" s="1">
        <v>0.85</v>
      </c>
    </row>
    <row r="74" spans="3:4" ht="12.75">
      <c r="C74" s="5">
        <v>59</v>
      </c>
      <c r="D74" s="1">
        <v>0.85</v>
      </c>
    </row>
    <row r="75" spans="3:4" ht="12.75">
      <c r="C75" s="5">
        <v>60</v>
      </c>
      <c r="D75" s="1">
        <v>0.85</v>
      </c>
    </row>
    <row r="76" spans="3:4" ht="12.75">
      <c r="C76" s="5">
        <v>61</v>
      </c>
      <c r="D76" s="1">
        <v>0.85</v>
      </c>
    </row>
    <row r="77" spans="3:4" ht="12.75">
      <c r="C77" s="5">
        <v>62</v>
      </c>
      <c r="D77" s="1">
        <v>0.85</v>
      </c>
    </row>
    <row r="78" spans="3:4" ht="12.75">
      <c r="C78" s="5">
        <v>63</v>
      </c>
      <c r="D78" s="1">
        <v>0.85</v>
      </c>
    </row>
    <row r="79" spans="3:4" ht="12.75">
      <c r="C79" s="5">
        <v>64</v>
      </c>
      <c r="D79" s="1">
        <v>0.85</v>
      </c>
    </row>
    <row r="80" spans="3:4" ht="12.75">
      <c r="C80" s="5">
        <v>65</v>
      </c>
      <c r="D80" s="1">
        <v>0.85</v>
      </c>
    </row>
    <row r="81" spans="3:4" ht="12.75">
      <c r="C81" s="5">
        <v>66</v>
      </c>
      <c r="D81" s="1">
        <v>0.85</v>
      </c>
    </row>
    <row r="82" spans="3:4" ht="12.75">
      <c r="C82" s="5">
        <v>67</v>
      </c>
      <c r="D82" s="1">
        <v>0.85</v>
      </c>
    </row>
    <row r="83" spans="3:4" ht="12.75">
      <c r="C83" s="5">
        <v>68</v>
      </c>
      <c r="D83" s="1">
        <v>0.85</v>
      </c>
    </row>
    <row r="84" spans="3:4" ht="12.75">
      <c r="C84" s="5">
        <v>69</v>
      </c>
      <c r="D84" s="1">
        <v>0.85</v>
      </c>
    </row>
    <row r="85" spans="3:4" ht="12.75">
      <c r="C85" s="5">
        <v>70</v>
      </c>
      <c r="D85" s="1">
        <v>0.85</v>
      </c>
    </row>
    <row r="86" spans="3:4" ht="12.75">
      <c r="C86" s="5">
        <v>71</v>
      </c>
      <c r="D86" s="1">
        <v>0.85</v>
      </c>
    </row>
    <row r="87" spans="3:4" ht="12.75">
      <c r="C87" s="5">
        <v>72</v>
      </c>
      <c r="D87" s="1">
        <v>0.85</v>
      </c>
    </row>
    <row r="88" spans="3:4" ht="12.75">
      <c r="C88" s="5">
        <v>73</v>
      </c>
      <c r="D88" s="1">
        <v>0.85</v>
      </c>
    </row>
    <row r="89" spans="3:4" ht="12.75">
      <c r="C89" s="5">
        <v>74</v>
      </c>
      <c r="D89" s="1">
        <v>0.85</v>
      </c>
    </row>
    <row r="90" spans="3:4" ht="12.75">
      <c r="C90" s="5">
        <v>75</v>
      </c>
      <c r="D90" s="1">
        <v>0.85</v>
      </c>
    </row>
    <row r="91" spans="3:4" ht="12.75">
      <c r="C91" s="5">
        <v>76</v>
      </c>
      <c r="D91" s="1">
        <v>0.85</v>
      </c>
    </row>
    <row r="92" spans="3:4" ht="12.75">
      <c r="C92" s="5">
        <v>77</v>
      </c>
      <c r="D92" s="1">
        <v>0.85</v>
      </c>
    </row>
    <row r="93" spans="3:4" ht="12.75">
      <c r="C93" s="5">
        <v>78</v>
      </c>
      <c r="D93" s="1">
        <v>0.85</v>
      </c>
    </row>
    <row r="94" spans="3:4" ht="12.75">
      <c r="C94" s="5">
        <v>79</v>
      </c>
      <c r="D94" s="1">
        <v>0.85</v>
      </c>
    </row>
    <row r="95" spans="3:4" ht="12.75">
      <c r="C95" s="5">
        <v>80</v>
      </c>
      <c r="D95" s="1">
        <v>0.85</v>
      </c>
    </row>
    <row r="96" spans="3:4" ht="12.75">
      <c r="C96" s="5">
        <v>81</v>
      </c>
      <c r="D96" s="1">
        <v>0.85</v>
      </c>
    </row>
    <row r="97" spans="3:4" ht="12.75">
      <c r="C97" s="5">
        <v>82</v>
      </c>
      <c r="D97" s="1">
        <v>0.85</v>
      </c>
    </row>
    <row r="98" spans="3:4" ht="12.75">
      <c r="C98" s="5">
        <v>83</v>
      </c>
      <c r="D98" s="1">
        <v>0.85</v>
      </c>
    </row>
    <row r="99" spans="3:4" ht="12.75">
      <c r="C99" s="5">
        <v>84</v>
      </c>
      <c r="D99" s="1">
        <v>0.85</v>
      </c>
    </row>
    <row r="100" spans="3:4" ht="12.75">
      <c r="C100" s="5">
        <v>85</v>
      </c>
      <c r="D100" s="1">
        <v>0.85</v>
      </c>
    </row>
    <row r="101" spans="3:4" ht="12.75">
      <c r="C101" s="5">
        <v>86</v>
      </c>
      <c r="D101" s="1">
        <v>0.85</v>
      </c>
    </row>
    <row r="102" spans="3:4" ht="12.75">
      <c r="C102" s="5">
        <v>87</v>
      </c>
      <c r="D102" s="1">
        <v>0.85</v>
      </c>
    </row>
    <row r="103" spans="3:4" ht="12.75">
      <c r="C103" s="5">
        <v>88</v>
      </c>
      <c r="D103" s="1">
        <v>0.85</v>
      </c>
    </row>
    <row r="104" spans="3:4" ht="12.75">
      <c r="C104" s="5">
        <v>89</v>
      </c>
      <c r="D104" s="1">
        <v>0.85</v>
      </c>
    </row>
    <row r="105" spans="3:4" ht="12.75">
      <c r="C105" s="5">
        <v>90</v>
      </c>
      <c r="D105" s="1">
        <v>0.85</v>
      </c>
    </row>
    <row r="106" spans="3:4" ht="12.75">
      <c r="C106" s="5">
        <v>91</v>
      </c>
      <c r="D106" s="1">
        <v>0.85</v>
      </c>
    </row>
    <row r="107" spans="3:4" ht="12.75">
      <c r="C107" s="5">
        <v>92</v>
      </c>
      <c r="D107" s="1">
        <v>0.85</v>
      </c>
    </row>
    <row r="108" spans="3:4" ht="12.75">
      <c r="C108" s="5">
        <v>93</v>
      </c>
      <c r="D108" s="1">
        <v>0.85</v>
      </c>
    </row>
    <row r="109" spans="3:4" ht="12.75">
      <c r="C109" s="5">
        <v>94</v>
      </c>
      <c r="D109" s="1">
        <v>0.85</v>
      </c>
    </row>
    <row r="110" spans="3:4" ht="12.75">
      <c r="C110" s="5">
        <v>95</v>
      </c>
      <c r="D110" s="1">
        <v>0.85</v>
      </c>
    </row>
    <row r="111" spans="3:4" ht="12.75">
      <c r="C111" s="5">
        <v>96</v>
      </c>
      <c r="D111" s="1">
        <v>0.85</v>
      </c>
    </row>
    <row r="112" spans="3:4" ht="12.75">
      <c r="C112" s="5">
        <v>97</v>
      </c>
      <c r="D112" s="1">
        <v>0.85</v>
      </c>
    </row>
    <row r="113" spans="3:4" ht="12.75">
      <c r="C113" s="5">
        <v>98</v>
      </c>
      <c r="D113" s="1">
        <v>0.85</v>
      </c>
    </row>
    <row r="114" spans="3:4" ht="12.75">
      <c r="C114" s="5">
        <v>99</v>
      </c>
      <c r="D114" s="1">
        <v>0.85</v>
      </c>
    </row>
    <row r="115" spans="3:4" ht="12.75">
      <c r="C115" s="5">
        <v>100</v>
      </c>
      <c r="D115" s="1">
        <v>0.85</v>
      </c>
    </row>
    <row r="116" spans="3:4" ht="12.75">
      <c r="C116" s="5">
        <v>101</v>
      </c>
      <c r="D116" s="1">
        <v>0.85</v>
      </c>
    </row>
    <row r="117" spans="3:4" ht="12.75">
      <c r="C117" s="5">
        <v>102</v>
      </c>
      <c r="D117" s="1">
        <v>0.85</v>
      </c>
    </row>
    <row r="118" spans="3:4" ht="12.75">
      <c r="C118" s="5">
        <v>103</v>
      </c>
      <c r="D118" s="1">
        <v>0.85</v>
      </c>
    </row>
    <row r="119" spans="3:4" ht="12.75">
      <c r="C119" s="5">
        <v>104</v>
      </c>
      <c r="D119" s="1">
        <v>0.85</v>
      </c>
    </row>
    <row r="120" spans="3:4" ht="12.75">
      <c r="C120" s="5">
        <v>105</v>
      </c>
      <c r="D120" s="1">
        <v>0.85</v>
      </c>
    </row>
    <row r="121" spans="3:4" ht="12.75">
      <c r="C121" s="5">
        <v>106</v>
      </c>
      <c r="D121" s="1">
        <v>0.85</v>
      </c>
    </row>
    <row r="122" spans="3:4" ht="12.75">
      <c r="C122" s="5">
        <v>107</v>
      </c>
      <c r="D122" s="1">
        <v>0.85</v>
      </c>
    </row>
    <row r="123" spans="3:4" ht="12.75">
      <c r="C123" s="5">
        <v>108</v>
      </c>
      <c r="D123" s="1">
        <v>0.85</v>
      </c>
    </row>
    <row r="124" spans="3:4" ht="12.75">
      <c r="C124" s="5">
        <v>109</v>
      </c>
      <c r="D124" s="1">
        <v>0.85</v>
      </c>
    </row>
    <row r="125" spans="3:4" ht="12.75">
      <c r="C125" s="5">
        <v>110</v>
      </c>
      <c r="D125" s="1">
        <v>0.85</v>
      </c>
    </row>
    <row r="126" spans="3:4" ht="12.75">
      <c r="C126" s="5">
        <v>111</v>
      </c>
      <c r="D126" s="1">
        <v>0.85</v>
      </c>
    </row>
    <row r="127" spans="3:4" ht="12.75">
      <c r="C127" s="5">
        <v>112</v>
      </c>
      <c r="D127" s="1">
        <v>0.85</v>
      </c>
    </row>
    <row r="128" spans="3:4" ht="12.75">
      <c r="C128" s="5">
        <v>113</v>
      </c>
      <c r="D128" s="1">
        <v>0.85</v>
      </c>
    </row>
    <row r="129" spans="3:4" ht="12.75">
      <c r="C129" s="5">
        <v>114</v>
      </c>
      <c r="D129" s="1">
        <v>0.85</v>
      </c>
    </row>
    <row r="130" spans="3:4" ht="12.75">
      <c r="C130" s="5">
        <v>115</v>
      </c>
      <c r="D130" s="1">
        <v>0.85</v>
      </c>
    </row>
    <row r="131" spans="3:4" ht="12.75">
      <c r="C131" s="5">
        <v>116</v>
      </c>
      <c r="D131" s="1">
        <v>0.85</v>
      </c>
    </row>
    <row r="132" spans="3:4" ht="12.75">
      <c r="C132" s="5">
        <v>117</v>
      </c>
      <c r="D132" s="1">
        <v>0.85</v>
      </c>
    </row>
    <row r="133" spans="3:4" ht="12.75">
      <c r="C133" s="5">
        <v>118</v>
      </c>
      <c r="D133" s="1">
        <v>0.85</v>
      </c>
    </row>
    <row r="134" spans="3:4" ht="12.75">
      <c r="C134" s="5">
        <v>119</v>
      </c>
      <c r="D134" s="1">
        <v>0.85</v>
      </c>
    </row>
    <row r="135" spans="3:4" ht="12.75">
      <c r="C135" s="5">
        <v>120</v>
      </c>
      <c r="D135" s="1">
        <v>0.85</v>
      </c>
    </row>
    <row r="136" ht="12.75">
      <c r="C136" s="6"/>
    </row>
  </sheetData>
  <sheetProtection password="CC0B" sheet="1"/>
  <hyperlinks>
    <hyperlink ref="F44" r:id="rId1" display="http://www.portalbrasil.net/tr_mensal.htm"/>
    <hyperlink ref="F43" r:id="rId2" display="https://www.cetip.com.br/"/>
    <hyperlink ref="K44" r:id="rId3" display="aparecidoprev@hotmail.com"/>
    <hyperlink ref="K45" r:id="rId4" display="www.cpabanco.com.br"/>
  </hyperlinks>
  <printOptions/>
  <pageMargins left="0.787401575" right="0.787401575" top="0.984251969" bottom="0.984251969" header="0.492125985" footer="0.492125985"/>
  <pageSetup horizontalDpi="600" verticalDpi="600" orientation="portrait" paperSize="9" r:id="rId6"/>
  <ignoredErrors>
    <ignoredError sqref="K10 K25" unlocked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D28" sqref="D28"/>
    </sheetView>
  </sheetViews>
  <sheetFormatPr defaultColWidth="9.140625" defaultRowHeight="12.75"/>
  <cols>
    <col min="6" max="6" width="27.28125" style="0" customWidth="1"/>
    <col min="7" max="7" width="39.28125" style="0" customWidth="1"/>
  </cols>
  <sheetData>
    <row r="1" ht="12.75">
      <c r="A1" s="7" t="s">
        <v>20</v>
      </c>
    </row>
    <row r="2" ht="12.75">
      <c r="A2" s="7" t="s">
        <v>22</v>
      </c>
    </row>
    <row r="3" ht="12.75">
      <c r="A3" t="s">
        <v>23</v>
      </c>
    </row>
    <row r="4" ht="12.75">
      <c r="A4" s="7" t="s">
        <v>24</v>
      </c>
    </row>
    <row r="15" ht="12.75">
      <c r="G15" t="s">
        <v>21</v>
      </c>
    </row>
    <row r="28" ht="12.75">
      <c r="D28" s="8" t="s">
        <v>25</v>
      </c>
    </row>
  </sheetData>
  <sheetProtection/>
  <hyperlinks>
    <hyperlink ref="A1" r:id="rId1" display="http://intranet.caixa/areas-da-caixa/viter"/>
    <hyperlink ref="A2" r:id="rId2" display="http://www.bcb.gov.br/pt-br/paginas/default.aspx"/>
    <hyperlink ref="A4" r:id="rId3" display="http://www.portalbrasil.net/indices.htm"/>
  </hyperlink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0" bestFit="1" customWidth="1"/>
  </cols>
  <sheetData>
    <row r="1" ht="12.75">
      <c r="A1" s="7" t="s">
        <v>23</v>
      </c>
    </row>
  </sheetData>
  <sheetProtection/>
  <hyperlinks>
    <hyperlink ref="A1" r:id="rId1" display="http://www.cvm.gov.br/"/>
  </hyperlink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aparecido</dc:creator>
  <cp:keywords/>
  <dc:description/>
  <cp:lastModifiedBy>Usuario</cp:lastModifiedBy>
  <dcterms:created xsi:type="dcterms:W3CDTF">2011-10-17T11:52:25Z</dcterms:created>
  <dcterms:modified xsi:type="dcterms:W3CDTF">2016-08-28T20:15:11Z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